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465" activeTab="0"/>
  </bookViews>
  <sheets>
    <sheet name="СФП 2021" sheetId="1" r:id="rId1"/>
  </sheets>
  <definedNames>
    <definedName name="_xlnm.Print_Area" localSheetId="0">'СФП 2021'!$A$1:$I$84</definedName>
  </definedNames>
  <calcPr fullCalcOnLoad="1"/>
</workbook>
</file>

<file path=xl/sharedStrings.xml><?xml version="1.0" encoding="utf-8"?>
<sst xmlns="http://schemas.openxmlformats.org/spreadsheetml/2006/main" count="240" uniqueCount="93">
  <si>
    <t>(тыс. руб.)</t>
  </si>
  <si>
    <t>Показатели</t>
  </si>
  <si>
    <t>Очередной финансовый год</t>
  </si>
  <si>
    <t>Плановый период</t>
  </si>
  <si>
    <t>ДОХОДЫ</t>
  </si>
  <si>
    <t>Доходы - всего, в том числе:</t>
  </si>
  <si>
    <t>налоговые доходы</t>
  </si>
  <si>
    <t>неналоговые доходы</t>
  </si>
  <si>
    <t>Безвозмездные поступления</t>
  </si>
  <si>
    <t>РАСХОДЫ</t>
  </si>
  <si>
    <t>Расходы - всего, в том числе:</t>
  </si>
  <si>
    <t>расходы на обслуживание муниципального долга</t>
  </si>
  <si>
    <t>Дефицит (-), профицит (+)</t>
  </si>
  <si>
    <t>Раздел</t>
  </si>
  <si>
    <t>первый год</t>
  </si>
  <si>
    <t>второй</t>
  </si>
  <si>
    <t>год</t>
  </si>
  <si>
    <t>и видам расходов классификации расходов бюджетов</t>
  </si>
  <si>
    <t>Наименование</t>
  </si>
  <si>
    <t>Глава</t>
  </si>
  <si>
    <t>под-раздел</t>
  </si>
  <si>
    <t xml:space="preserve"> целевая статья</t>
  </si>
  <si>
    <t>вид рас-ходов</t>
  </si>
  <si>
    <t>Наименование налога (сбора)</t>
  </si>
  <si>
    <t xml:space="preserve">                              (подлежащие установлению) муниципальными правовыми актами</t>
  </si>
  <si>
    <t xml:space="preserve">                               III.Нормативы зачисления доходов в районный бюджет, устанавливаемые</t>
  </si>
  <si>
    <t xml:space="preserve">                  Среднесрочный финансовый план</t>
  </si>
  <si>
    <t>нет</t>
  </si>
  <si>
    <t xml:space="preserve">                              II.Распределение объемов бюджетных ассигнований по  распорядителям</t>
  </si>
  <si>
    <t>ВСЕГО</t>
  </si>
  <si>
    <t>муниципальные программы</t>
  </si>
  <si>
    <t xml:space="preserve">                          средств сельского поселения бюджета по разделам, подразделам, целевым статьям</t>
  </si>
  <si>
    <t>Администрация муниципального образования сельское поселение "село Ковран"</t>
  </si>
  <si>
    <t>961</t>
  </si>
  <si>
    <t>Муниципальное  бюджетное учреждение культуры " Ковранский сельский дом культуры"</t>
  </si>
  <si>
    <t>01</t>
  </si>
  <si>
    <t>02</t>
  </si>
  <si>
    <t>99 0 00 10020</t>
  </si>
  <si>
    <t>100</t>
  </si>
  <si>
    <t>04</t>
  </si>
  <si>
    <t>99 0 00 10010</t>
  </si>
  <si>
    <t>200</t>
  </si>
  <si>
    <t>11</t>
  </si>
  <si>
    <t>99 0 00 10050</t>
  </si>
  <si>
    <t>800</t>
  </si>
  <si>
    <t>13</t>
  </si>
  <si>
    <t>99 0 00 10100</t>
  </si>
  <si>
    <t>99 0 00 40080</t>
  </si>
  <si>
    <t>99 0 00 70010</t>
  </si>
  <si>
    <t>500</t>
  </si>
  <si>
    <t>03</t>
  </si>
  <si>
    <t>99 0 00 51180</t>
  </si>
  <si>
    <t>99 0 00 40270</t>
  </si>
  <si>
    <t>99 0 00 59300</t>
  </si>
  <si>
    <t>09</t>
  </si>
  <si>
    <t>10</t>
  </si>
  <si>
    <t>99 0 00 14030</t>
  </si>
  <si>
    <t>05</t>
  </si>
  <si>
    <t>99 0 00 14090</t>
  </si>
  <si>
    <t>99 0 00 14020</t>
  </si>
  <si>
    <t>03 1 02 40069</t>
  </si>
  <si>
    <t>99 0 00 40240</t>
  </si>
  <si>
    <t>300</t>
  </si>
  <si>
    <t>08</t>
  </si>
  <si>
    <t>99 0 00 10060</t>
  </si>
  <si>
    <t>06</t>
  </si>
  <si>
    <t>99 0 00 60140</t>
  </si>
  <si>
    <t>99 0 00 60040</t>
  </si>
  <si>
    <t>07</t>
  </si>
  <si>
    <t>99 0 00 10040</t>
  </si>
  <si>
    <t>99 0 00 11020</t>
  </si>
  <si>
    <t>99 0 00 60180</t>
  </si>
  <si>
    <t>99 0 00 4006М</t>
  </si>
  <si>
    <t>99 0 00 60090</t>
  </si>
  <si>
    <t>99 0 00 R5760</t>
  </si>
  <si>
    <t>99 0 00 T006М</t>
  </si>
  <si>
    <t>03 1 02 T0069</t>
  </si>
  <si>
    <t>04 1 01 4006И</t>
  </si>
  <si>
    <t>04 1 01 T006И</t>
  </si>
  <si>
    <t>99 0 00 60190</t>
  </si>
  <si>
    <t>99 0 00 60060</t>
  </si>
  <si>
    <t>99 0 00 60120</t>
  </si>
  <si>
    <t xml:space="preserve">11 </t>
  </si>
  <si>
    <t>99 0 00 60200</t>
  </si>
  <si>
    <t xml:space="preserve">                                     I.Основные параметры</t>
  </si>
  <si>
    <t xml:space="preserve">                                         среднесрочного финансового плана</t>
  </si>
  <si>
    <t xml:space="preserve">         муниципального образования сельское поселение "село Ковран"</t>
  </si>
  <si>
    <t>2024 год</t>
  </si>
  <si>
    <t>99 0 00 13060</t>
  </si>
  <si>
    <t xml:space="preserve">           на 2023 год</t>
  </si>
  <si>
    <t>Очередной финансовый год             2023</t>
  </si>
  <si>
    <t>2024         год</t>
  </si>
  <si>
    <t>2025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</si>
</sst>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5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2" fillId="0" borderId="10" xfId="0" applyNumberFormat="1" applyFont="1" applyBorder="1" applyAlignment="1">
      <alignment horizontal="right" vertical="top" wrapText="1"/>
    </xf>
    <xf numFmtId="176" fontId="2" fillId="0" borderId="10" xfId="0" applyNumberFormat="1" applyFont="1" applyFill="1" applyBorder="1" applyAlignment="1">
      <alignment horizontal="right" vertical="center" wrapText="1"/>
    </xf>
    <xf numFmtId="0" fontId="44" fillId="0" borderId="15" xfId="0" applyFont="1" applyFill="1" applyBorder="1" applyAlignment="1">
      <alignment horizontal="center" vertical="center" wrapText="1"/>
    </xf>
    <xf numFmtId="49" fontId="44" fillId="0" borderId="15" xfId="0" applyNumberFormat="1" applyFont="1" applyFill="1" applyBorder="1" applyAlignment="1">
      <alignment horizontal="center" vertical="center" wrapText="1"/>
    </xf>
    <xf numFmtId="176" fontId="44" fillId="0" borderId="1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/>
    </xf>
    <xf numFmtId="176" fontId="2" fillId="0" borderId="10" xfId="0" applyNumberFormat="1" applyFont="1" applyFill="1" applyBorder="1" applyAlignment="1">
      <alignment horizontal="right" vertical="top" wrapText="1"/>
    </xf>
    <xf numFmtId="176" fontId="2" fillId="0" borderId="14" xfId="0" applyNumberFormat="1" applyFont="1" applyFill="1" applyBorder="1" applyAlignment="1">
      <alignment horizontal="right" vertical="top" wrapText="1"/>
    </xf>
    <xf numFmtId="176" fontId="2" fillId="0" borderId="10" xfId="0" applyNumberFormat="1" applyFont="1" applyFill="1" applyBorder="1" applyAlignment="1">
      <alignment horizontal="right"/>
    </xf>
    <xf numFmtId="0" fontId="44" fillId="0" borderId="16" xfId="0" applyFont="1" applyFill="1" applyBorder="1" applyAlignment="1">
      <alignment horizontal="center" vertical="center" wrapText="1"/>
    </xf>
    <xf numFmtId="49" fontId="44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44" fillId="0" borderId="0" xfId="0" applyNumberFormat="1" applyFont="1" applyFill="1" applyBorder="1" applyAlignment="1">
      <alignment horizontal="right" vertical="center" wrapText="1"/>
    </xf>
    <xf numFmtId="176" fontId="44" fillId="0" borderId="16" xfId="0" applyNumberFormat="1" applyFont="1" applyFill="1" applyBorder="1" applyAlignment="1">
      <alignment horizontal="right" vertical="center" wrapText="1"/>
    </xf>
    <xf numFmtId="176" fontId="44" fillId="0" borderId="10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SheetLayoutView="100" zoomScalePageLayoutView="0" workbookViewId="0" topLeftCell="A1">
      <selection activeCell="A23" sqref="A23:IV23"/>
    </sheetView>
  </sheetViews>
  <sheetFormatPr defaultColWidth="9.00390625" defaultRowHeight="12.75"/>
  <cols>
    <col min="1" max="1" width="46.75390625" style="36" customWidth="1"/>
    <col min="2" max="2" width="13.625" style="36" customWidth="1"/>
    <col min="3" max="3" width="10.375" style="36" customWidth="1"/>
    <col min="4" max="4" width="10.125" style="36" customWidth="1"/>
    <col min="5" max="5" width="12.00390625" style="36" customWidth="1"/>
    <col min="6" max="6" width="9.125" style="36" customWidth="1"/>
    <col min="7" max="7" width="12.125" style="36" customWidth="1"/>
    <col min="8" max="8" width="10.75390625" style="36" customWidth="1"/>
    <col min="9" max="9" width="11.00390625" style="36" customWidth="1"/>
    <col min="10" max="12" width="10.875" style="36" bestFit="1" customWidth="1"/>
    <col min="13" max="16384" width="9.125" style="36" customWidth="1"/>
  </cols>
  <sheetData>
    <row r="1" ht="18.75">
      <c r="A1" s="1"/>
    </row>
    <row r="2" spans="1:6" ht="18.75">
      <c r="A2" s="56" t="s">
        <v>26</v>
      </c>
      <c r="B2" s="57"/>
      <c r="C2" s="57"/>
      <c r="D2" s="57"/>
      <c r="E2" s="57"/>
      <c r="F2" s="57"/>
    </row>
    <row r="3" spans="1:6" ht="18.75">
      <c r="A3" s="58" t="s">
        <v>86</v>
      </c>
      <c r="B3" s="59"/>
      <c r="C3" s="59"/>
      <c r="D3" s="59"/>
      <c r="E3" s="59"/>
      <c r="F3" s="59"/>
    </row>
    <row r="4" spans="1:6" ht="18.75">
      <c r="A4" s="58" t="s">
        <v>89</v>
      </c>
      <c r="B4" s="60"/>
      <c r="C4" s="60"/>
      <c r="D4" s="60"/>
      <c r="E4" s="60"/>
      <c r="F4" s="60"/>
    </row>
    <row r="5" ht="18.75">
      <c r="A5" s="2"/>
    </row>
    <row r="6" spans="1:7" ht="15.75">
      <c r="A6" s="61" t="s">
        <v>84</v>
      </c>
      <c r="B6" s="61"/>
      <c r="C6" s="61"/>
      <c r="D6" s="37"/>
      <c r="E6" s="37"/>
      <c r="F6" s="37"/>
      <c r="G6" s="37"/>
    </row>
    <row r="7" spans="1:7" ht="15.75">
      <c r="A7" s="61" t="s">
        <v>85</v>
      </c>
      <c r="B7" s="61"/>
      <c r="C7" s="61"/>
      <c r="D7" s="37"/>
      <c r="E7" s="37"/>
      <c r="F7" s="37"/>
      <c r="G7" s="37"/>
    </row>
    <row r="8" spans="1:7" ht="15.75">
      <c r="A8" s="5" t="s">
        <v>0</v>
      </c>
      <c r="B8" s="37"/>
      <c r="C8" s="37"/>
      <c r="D8" s="37"/>
      <c r="E8" s="37"/>
      <c r="F8" s="37"/>
      <c r="G8" s="37"/>
    </row>
    <row r="9" spans="1:7" ht="31.5" customHeight="1">
      <c r="A9" s="63" t="s">
        <v>1</v>
      </c>
      <c r="B9" s="63" t="s">
        <v>90</v>
      </c>
      <c r="C9" s="63" t="s">
        <v>3</v>
      </c>
      <c r="D9" s="64"/>
      <c r="E9" s="37"/>
      <c r="F9" s="37"/>
      <c r="G9" s="37"/>
    </row>
    <row r="10" spans="1:7" ht="15.75" customHeight="1">
      <c r="A10" s="63"/>
      <c r="B10" s="63"/>
      <c r="C10" s="65" t="s">
        <v>91</v>
      </c>
      <c r="D10" s="28">
        <v>2025</v>
      </c>
      <c r="E10" s="37"/>
      <c r="F10" s="37"/>
      <c r="G10" s="37"/>
    </row>
    <row r="11" spans="1:7" ht="15.75">
      <c r="A11" s="63"/>
      <c r="B11" s="63"/>
      <c r="C11" s="65"/>
      <c r="D11" s="29" t="s">
        <v>16</v>
      </c>
      <c r="E11" s="37"/>
      <c r="F11" s="37"/>
      <c r="G11" s="37"/>
    </row>
    <row r="12" spans="1:7" ht="22.5" customHeight="1">
      <c r="A12" s="38" t="s">
        <v>4</v>
      </c>
      <c r="B12" s="31">
        <f>B13+B16</f>
        <v>17348.579999999998</v>
      </c>
      <c r="C12" s="31">
        <f>C13+C16</f>
        <v>18094.568939999997</v>
      </c>
      <c r="D12" s="31">
        <f>D13+D16</f>
        <v>18637.4060082</v>
      </c>
      <c r="E12" s="37"/>
      <c r="F12" s="37"/>
      <c r="G12" s="37"/>
    </row>
    <row r="13" spans="1:7" ht="19.5" customHeight="1">
      <c r="A13" s="38" t="s">
        <v>5</v>
      </c>
      <c r="B13" s="43">
        <f>B14+B15</f>
        <v>872.17</v>
      </c>
      <c r="C13" s="43">
        <f>C14+C15</f>
        <v>909.6733099999999</v>
      </c>
      <c r="D13" s="43">
        <f>D14+D15</f>
        <v>936.9635092999999</v>
      </c>
      <c r="E13" s="37"/>
      <c r="F13" s="37"/>
      <c r="G13" s="37"/>
    </row>
    <row r="14" spans="1:7" ht="17.25" customHeight="1">
      <c r="A14" s="39" t="s">
        <v>6</v>
      </c>
      <c r="B14" s="43">
        <f>130+639.67+0.5+39.5+8</f>
        <v>817.67</v>
      </c>
      <c r="C14" s="43">
        <f>B14*1.043</f>
        <v>852.82981</v>
      </c>
      <c r="D14" s="44">
        <f>C14*1.03</f>
        <v>878.4147042999999</v>
      </c>
      <c r="E14" s="37"/>
      <c r="F14" s="37"/>
      <c r="G14" s="37"/>
    </row>
    <row r="15" spans="1:7" ht="17.25" customHeight="1">
      <c r="A15" s="39" t="s">
        <v>7</v>
      </c>
      <c r="B15" s="43">
        <f>50+3+1.5</f>
        <v>54.5</v>
      </c>
      <c r="C15" s="43">
        <f>B15*1.043</f>
        <v>56.8435</v>
      </c>
      <c r="D15" s="44">
        <f>C15*1.03</f>
        <v>58.548805</v>
      </c>
      <c r="E15" s="37"/>
      <c r="F15" s="37"/>
      <c r="G15" s="37"/>
    </row>
    <row r="16" spans="1:7" ht="23.25" customHeight="1">
      <c r="A16" s="38" t="s">
        <v>8</v>
      </c>
      <c r="B16" s="43">
        <v>16476.41</v>
      </c>
      <c r="C16" s="43">
        <f>B16*1.043</f>
        <v>17184.89563</v>
      </c>
      <c r="D16" s="44">
        <f>C16*1.03</f>
        <v>17700.4424989</v>
      </c>
      <c r="E16" s="37"/>
      <c r="F16" s="37"/>
      <c r="G16" s="37"/>
    </row>
    <row r="17" spans="1:7" ht="18.75" customHeight="1">
      <c r="A17" s="38" t="s">
        <v>9</v>
      </c>
      <c r="B17" s="43">
        <f>B18+B20</f>
        <v>17348.58</v>
      </c>
      <c r="C17" s="43">
        <f>C18+C20</f>
        <v>18094.56894</v>
      </c>
      <c r="D17" s="43">
        <f>D18+D20</f>
        <v>18637.406008200003</v>
      </c>
      <c r="E17" s="37"/>
      <c r="F17" s="37"/>
      <c r="G17" s="37"/>
    </row>
    <row r="18" spans="1:7" ht="19.5" customHeight="1">
      <c r="A18" s="38" t="s">
        <v>10</v>
      </c>
      <c r="B18" s="43">
        <v>17348.58</v>
      </c>
      <c r="C18" s="43">
        <f>B18*1.043</f>
        <v>18094.56894</v>
      </c>
      <c r="D18" s="44">
        <f>C18*1.03</f>
        <v>18637.406008200003</v>
      </c>
      <c r="E18" s="37"/>
      <c r="F18" s="37"/>
      <c r="G18" s="37"/>
    </row>
    <row r="19" spans="1:7" ht="14.25" customHeight="1">
      <c r="A19" s="39" t="s">
        <v>30</v>
      </c>
      <c r="B19" s="43">
        <v>175.65</v>
      </c>
      <c r="C19" s="43">
        <f>B19*1.043</f>
        <v>183.20295</v>
      </c>
      <c r="D19" s="44">
        <f>C19*1.03</f>
        <v>188.6990385</v>
      </c>
      <c r="E19" s="37"/>
      <c r="F19" s="37"/>
      <c r="G19" s="37"/>
    </row>
    <row r="20" spans="1:4" ht="15">
      <c r="A20" s="38" t="s">
        <v>11</v>
      </c>
      <c r="B20" s="45">
        <v>0</v>
      </c>
      <c r="C20" s="43">
        <f>B20*105.3/100</f>
        <v>0</v>
      </c>
      <c r="D20" s="44">
        <f>C20*105.3/100</f>
        <v>0</v>
      </c>
    </row>
    <row r="21" spans="1:4" ht="15">
      <c r="A21" s="38" t="s">
        <v>12</v>
      </c>
      <c r="B21" s="45">
        <f>B12-B17</f>
        <v>0</v>
      </c>
      <c r="C21" s="43">
        <f>B21*105.3/100</f>
        <v>0</v>
      </c>
      <c r="D21" s="44">
        <f>C21*105.3/100</f>
        <v>0</v>
      </c>
    </row>
    <row r="22" ht="15">
      <c r="A22" s="40"/>
    </row>
    <row r="23" ht="15">
      <c r="A23" s="40"/>
    </row>
    <row r="24" spans="1:9" ht="15.75">
      <c r="A24" s="61" t="s">
        <v>28</v>
      </c>
      <c r="B24" s="62"/>
      <c r="C24" s="62"/>
      <c r="D24" s="62"/>
      <c r="E24" s="62"/>
      <c r="F24" s="62"/>
      <c r="G24" s="62"/>
      <c r="H24" s="62"/>
      <c r="I24" s="62"/>
    </row>
    <row r="25" spans="1:9" ht="15.75">
      <c r="A25" s="61" t="s">
        <v>31</v>
      </c>
      <c r="B25" s="62"/>
      <c r="C25" s="62"/>
      <c r="D25" s="62"/>
      <c r="E25" s="62"/>
      <c r="F25" s="62"/>
      <c r="G25" s="62"/>
      <c r="H25" s="62"/>
      <c r="I25" s="62"/>
    </row>
    <row r="26" spans="1:9" ht="15.75">
      <c r="A26" s="61" t="s">
        <v>17</v>
      </c>
      <c r="B26" s="62"/>
      <c r="C26" s="62"/>
      <c r="D26" s="62"/>
      <c r="E26" s="62"/>
      <c r="F26" s="62"/>
      <c r="G26" s="62"/>
      <c r="H26" s="62"/>
      <c r="I26" s="62"/>
    </row>
    <row r="27" spans="1:9" ht="15.75">
      <c r="A27" s="37"/>
      <c r="B27" s="37"/>
      <c r="C27" s="37"/>
      <c r="D27" s="37"/>
      <c r="E27" s="37"/>
      <c r="F27" s="37"/>
      <c r="G27" s="37"/>
      <c r="H27" s="37"/>
      <c r="I27" s="5" t="s">
        <v>0</v>
      </c>
    </row>
    <row r="28" spans="1:9" ht="12.75">
      <c r="A28" s="63" t="s">
        <v>18</v>
      </c>
      <c r="B28" s="66" t="s">
        <v>19</v>
      </c>
      <c r="C28" s="66" t="s">
        <v>13</v>
      </c>
      <c r="D28" s="67" t="s">
        <v>20</v>
      </c>
      <c r="E28" s="66" t="s">
        <v>21</v>
      </c>
      <c r="F28" s="66" t="s">
        <v>22</v>
      </c>
      <c r="G28" s="67" t="s">
        <v>2</v>
      </c>
      <c r="H28" s="66" t="s">
        <v>3</v>
      </c>
      <c r="I28" s="66"/>
    </row>
    <row r="29" spans="1:9" ht="12.75">
      <c r="A29" s="63"/>
      <c r="B29" s="66"/>
      <c r="C29" s="66"/>
      <c r="D29" s="68"/>
      <c r="E29" s="66"/>
      <c r="F29" s="66"/>
      <c r="G29" s="68"/>
      <c r="H29" s="66" t="s">
        <v>87</v>
      </c>
      <c r="I29" s="67" t="s">
        <v>92</v>
      </c>
    </row>
    <row r="30" spans="1:9" ht="12.75">
      <c r="A30" s="63"/>
      <c r="B30" s="66"/>
      <c r="C30" s="66"/>
      <c r="D30" s="70"/>
      <c r="E30" s="66"/>
      <c r="F30" s="66"/>
      <c r="G30" s="69"/>
      <c r="H30" s="66"/>
      <c r="I30" s="70"/>
    </row>
    <row r="31" spans="1:9" ht="25.5">
      <c r="A31" s="25" t="s">
        <v>32</v>
      </c>
      <c r="B31" s="24" t="s">
        <v>33</v>
      </c>
      <c r="C31" s="33" t="s">
        <v>35</v>
      </c>
      <c r="D31" s="33" t="s">
        <v>36</v>
      </c>
      <c r="E31" s="34" t="s">
        <v>37</v>
      </c>
      <c r="F31" s="41" t="s">
        <v>38</v>
      </c>
      <c r="G31" s="35">
        <v>2173.116</v>
      </c>
      <c r="H31" s="32">
        <f aca="true" t="shared" si="0" ref="H31:H61">G31*1.043</f>
        <v>2266.559988</v>
      </c>
      <c r="I31" s="32">
        <f aca="true" t="shared" si="1" ref="I31:I61">H31*1.03</f>
        <v>2334.55678764</v>
      </c>
    </row>
    <row r="32" spans="1:9" ht="18" customHeight="1">
      <c r="A32" s="13"/>
      <c r="B32" s="9" t="s">
        <v>33</v>
      </c>
      <c r="C32" s="33" t="s">
        <v>35</v>
      </c>
      <c r="D32" s="33" t="s">
        <v>39</v>
      </c>
      <c r="E32" s="34" t="s">
        <v>40</v>
      </c>
      <c r="F32" s="41" t="s">
        <v>38</v>
      </c>
      <c r="G32" s="35">
        <v>2543.35817</v>
      </c>
      <c r="H32" s="32">
        <f t="shared" si="0"/>
        <v>2652.7225713099997</v>
      </c>
      <c r="I32" s="32">
        <f t="shared" si="1"/>
        <v>2732.3042484493</v>
      </c>
    </row>
    <row r="33" spans="1:9" ht="18" customHeight="1">
      <c r="A33" s="13"/>
      <c r="B33" s="9" t="s">
        <v>33</v>
      </c>
      <c r="C33" s="33" t="s">
        <v>35</v>
      </c>
      <c r="D33" s="33" t="s">
        <v>39</v>
      </c>
      <c r="E33" s="34" t="s">
        <v>40</v>
      </c>
      <c r="F33" s="41" t="s">
        <v>41</v>
      </c>
      <c r="G33" s="35">
        <v>579.20633</v>
      </c>
      <c r="H33" s="32">
        <f t="shared" si="0"/>
        <v>604.11220219</v>
      </c>
      <c r="I33" s="32">
        <f t="shared" si="1"/>
        <v>622.2355682557</v>
      </c>
    </row>
    <row r="34" spans="1:9" ht="18" customHeight="1">
      <c r="A34" s="13"/>
      <c r="B34" s="9" t="s">
        <v>33</v>
      </c>
      <c r="C34" s="34" t="s">
        <v>35</v>
      </c>
      <c r="D34" s="34" t="s">
        <v>39</v>
      </c>
      <c r="E34" s="34" t="s">
        <v>67</v>
      </c>
      <c r="F34" s="41">
        <v>200</v>
      </c>
      <c r="G34" s="35">
        <v>240</v>
      </c>
      <c r="H34" s="32">
        <f t="shared" si="0"/>
        <v>250.32</v>
      </c>
      <c r="I34" s="32">
        <f t="shared" si="1"/>
        <v>257.8296</v>
      </c>
    </row>
    <row r="35" spans="1:9" ht="18" customHeight="1">
      <c r="A35" s="13"/>
      <c r="B35" s="9" t="s">
        <v>33</v>
      </c>
      <c r="C35" s="34" t="s">
        <v>35</v>
      </c>
      <c r="D35" s="34" t="s">
        <v>68</v>
      </c>
      <c r="E35" s="34" t="s">
        <v>69</v>
      </c>
      <c r="F35" s="41">
        <v>200</v>
      </c>
      <c r="G35" s="35">
        <v>0</v>
      </c>
      <c r="H35" s="32">
        <f t="shared" si="0"/>
        <v>0</v>
      </c>
      <c r="I35" s="32">
        <f t="shared" si="1"/>
        <v>0</v>
      </c>
    </row>
    <row r="36" spans="1:9" ht="18" customHeight="1">
      <c r="A36" s="13"/>
      <c r="B36" s="9" t="s">
        <v>33</v>
      </c>
      <c r="C36" s="33" t="s">
        <v>35</v>
      </c>
      <c r="D36" s="33" t="s">
        <v>42</v>
      </c>
      <c r="E36" s="34" t="s">
        <v>43</v>
      </c>
      <c r="F36" s="41" t="s">
        <v>44</v>
      </c>
      <c r="G36" s="35">
        <v>10</v>
      </c>
      <c r="H36" s="32">
        <f t="shared" si="0"/>
        <v>10.43</v>
      </c>
      <c r="I36" s="32">
        <f t="shared" si="1"/>
        <v>10.7429</v>
      </c>
    </row>
    <row r="37" spans="1:9" ht="18" customHeight="1">
      <c r="A37" s="13"/>
      <c r="B37" s="9" t="s">
        <v>33</v>
      </c>
      <c r="C37" s="33" t="s">
        <v>35</v>
      </c>
      <c r="D37" s="33" t="s">
        <v>45</v>
      </c>
      <c r="E37" s="34" t="s">
        <v>46</v>
      </c>
      <c r="F37" s="41" t="s">
        <v>38</v>
      </c>
      <c r="G37" s="35">
        <v>1960</v>
      </c>
      <c r="H37" s="32">
        <f t="shared" si="0"/>
        <v>2044.2799999999997</v>
      </c>
      <c r="I37" s="32">
        <f t="shared" si="1"/>
        <v>2105.6083999999996</v>
      </c>
    </row>
    <row r="38" spans="1:9" ht="18" customHeight="1">
      <c r="A38" s="14"/>
      <c r="B38" s="9" t="s">
        <v>33</v>
      </c>
      <c r="C38" s="33" t="s">
        <v>35</v>
      </c>
      <c r="D38" s="33" t="s">
        <v>45</v>
      </c>
      <c r="E38" s="34" t="s">
        <v>46</v>
      </c>
      <c r="F38" s="41" t="s">
        <v>44</v>
      </c>
      <c r="G38" s="35">
        <v>20</v>
      </c>
      <c r="H38" s="32">
        <f t="shared" si="0"/>
        <v>20.86</v>
      </c>
      <c r="I38" s="32">
        <f t="shared" si="1"/>
        <v>21.4858</v>
      </c>
    </row>
    <row r="39" spans="1:9" ht="18" customHeight="1">
      <c r="A39" s="15"/>
      <c r="B39" s="9" t="s">
        <v>33</v>
      </c>
      <c r="C39" s="33" t="s">
        <v>35</v>
      </c>
      <c r="D39" s="33" t="s">
        <v>45</v>
      </c>
      <c r="E39" s="34" t="s">
        <v>47</v>
      </c>
      <c r="F39" s="41" t="s">
        <v>41</v>
      </c>
      <c r="G39" s="35">
        <v>22.3</v>
      </c>
      <c r="H39" s="32">
        <v>22.3</v>
      </c>
      <c r="I39" s="32">
        <v>22.3</v>
      </c>
    </row>
    <row r="40" spans="1:9" ht="18" customHeight="1">
      <c r="A40" s="21"/>
      <c r="B40" s="9" t="s">
        <v>33</v>
      </c>
      <c r="C40" s="33" t="s">
        <v>35</v>
      </c>
      <c r="D40" s="33" t="s">
        <v>45</v>
      </c>
      <c r="E40" s="34" t="s">
        <v>61</v>
      </c>
      <c r="F40" s="41" t="s">
        <v>38</v>
      </c>
      <c r="G40" s="35">
        <v>361</v>
      </c>
      <c r="H40" s="32">
        <v>343.7</v>
      </c>
      <c r="I40" s="32">
        <v>343.7</v>
      </c>
    </row>
    <row r="41" spans="1:9" ht="18" customHeight="1">
      <c r="A41" s="21"/>
      <c r="B41" s="9" t="s">
        <v>33</v>
      </c>
      <c r="C41" s="33" t="s">
        <v>35</v>
      </c>
      <c r="D41" s="33" t="s">
        <v>45</v>
      </c>
      <c r="E41" s="34" t="s">
        <v>61</v>
      </c>
      <c r="F41" s="41" t="s">
        <v>41</v>
      </c>
      <c r="G41" s="35">
        <v>36</v>
      </c>
      <c r="H41" s="32">
        <v>50.3</v>
      </c>
      <c r="I41" s="32">
        <v>50.3</v>
      </c>
    </row>
    <row r="42" spans="1:9" ht="18" customHeight="1">
      <c r="A42" s="15"/>
      <c r="B42" s="9" t="s">
        <v>33</v>
      </c>
      <c r="C42" s="33" t="s">
        <v>35</v>
      </c>
      <c r="D42" s="33" t="s">
        <v>45</v>
      </c>
      <c r="E42" s="34" t="s">
        <v>48</v>
      </c>
      <c r="F42" s="41" t="s">
        <v>49</v>
      </c>
      <c r="G42" s="35">
        <v>601.7615</v>
      </c>
      <c r="H42" s="32">
        <v>601.762</v>
      </c>
      <c r="I42" s="32">
        <v>601.762</v>
      </c>
    </row>
    <row r="43" spans="1:9" ht="18" customHeight="1">
      <c r="A43" s="16"/>
      <c r="B43" s="9" t="s">
        <v>33</v>
      </c>
      <c r="C43" s="33" t="s">
        <v>36</v>
      </c>
      <c r="D43" s="33" t="s">
        <v>50</v>
      </c>
      <c r="E43" s="34" t="s">
        <v>51</v>
      </c>
      <c r="F43" s="41" t="s">
        <v>38</v>
      </c>
      <c r="G43" s="35">
        <v>238.3</v>
      </c>
      <c r="H43" s="32">
        <v>212.3</v>
      </c>
      <c r="I43" s="32">
        <v>212.3</v>
      </c>
    </row>
    <row r="44" spans="1:9" ht="18" customHeight="1">
      <c r="A44" s="15"/>
      <c r="B44" s="9" t="s">
        <v>33</v>
      </c>
      <c r="C44" s="33" t="s">
        <v>36</v>
      </c>
      <c r="D44" s="33" t="s">
        <v>50</v>
      </c>
      <c r="E44" s="34" t="s">
        <v>51</v>
      </c>
      <c r="F44" s="41" t="s">
        <v>41</v>
      </c>
      <c r="G44" s="35">
        <v>4.5</v>
      </c>
      <c r="H44" s="32">
        <v>23.3</v>
      </c>
      <c r="I44" s="32">
        <v>23.3</v>
      </c>
    </row>
    <row r="45" spans="1:9" ht="18" customHeight="1">
      <c r="A45" s="17"/>
      <c r="B45" s="9" t="s">
        <v>33</v>
      </c>
      <c r="C45" s="33" t="s">
        <v>50</v>
      </c>
      <c r="D45" s="33" t="s">
        <v>39</v>
      </c>
      <c r="E45" s="34" t="s">
        <v>52</v>
      </c>
      <c r="F45" s="41" t="s">
        <v>38</v>
      </c>
      <c r="G45" s="35">
        <v>0.7</v>
      </c>
      <c r="H45" s="32">
        <v>0.59</v>
      </c>
      <c r="I45" s="32">
        <v>0.5</v>
      </c>
    </row>
    <row r="46" spans="1:9" ht="18" customHeight="1">
      <c r="A46" s="18"/>
      <c r="B46" s="9" t="s">
        <v>33</v>
      </c>
      <c r="C46" s="33" t="s">
        <v>50</v>
      </c>
      <c r="D46" s="33" t="s">
        <v>39</v>
      </c>
      <c r="E46" s="34" t="s">
        <v>53</v>
      </c>
      <c r="F46" s="41" t="s">
        <v>38</v>
      </c>
      <c r="G46" s="35">
        <v>8.8</v>
      </c>
      <c r="H46" s="32">
        <v>7.72</v>
      </c>
      <c r="I46" s="32">
        <v>6.48</v>
      </c>
    </row>
    <row r="47" spans="1:9" ht="18" customHeight="1">
      <c r="A47" s="18"/>
      <c r="B47" s="9" t="s">
        <v>33</v>
      </c>
      <c r="C47" s="34" t="s">
        <v>50</v>
      </c>
      <c r="D47" s="34">
        <v>10</v>
      </c>
      <c r="E47" s="34" t="s">
        <v>70</v>
      </c>
      <c r="F47" s="41">
        <v>200</v>
      </c>
      <c r="G47" s="35">
        <v>0</v>
      </c>
      <c r="H47" s="32">
        <v>190.41</v>
      </c>
      <c r="I47" s="32">
        <f t="shared" si="1"/>
        <v>196.1223</v>
      </c>
    </row>
    <row r="48" spans="1:9" ht="18" customHeight="1">
      <c r="A48" s="20"/>
      <c r="B48" s="9" t="s">
        <v>33</v>
      </c>
      <c r="C48" s="33" t="s">
        <v>39</v>
      </c>
      <c r="D48" s="33" t="s">
        <v>54</v>
      </c>
      <c r="E48" s="34" t="s">
        <v>56</v>
      </c>
      <c r="F48" s="41" t="s">
        <v>41</v>
      </c>
      <c r="G48" s="35">
        <v>639.67</v>
      </c>
      <c r="H48" s="32">
        <f t="shared" si="0"/>
        <v>667.17581</v>
      </c>
      <c r="I48" s="32">
        <f t="shared" si="1"/>
        <v>687.1910842999999</v>
      </c>
    </row>
    <row r="49" spans="1:9" ht="18" customHeight="1">
      <c r="A49" s="20"/>
      <c r="B49" s="9" t="s">
        <v>33</v>
      </c>
      <c r="C49" s="33" t="s">
        <v>57</v>
      </c>
      <c r="D49" s="34" t="s">
        <v>35</v>
      </c>
      <c r="E49" s="34" t="s">
        <v>88</v>
      </c>
      <c r="F49" s="41">
        <v>200</v>
      </c>
      <c r="G49" s="35">
        <v>236.334</v>
      </c>
      <c r="H49" s="32">
        <f t="shared" si="0"/>
        <v>246.49636199999998</v>
      </c>
      <c r="I49" s="32">
        <f>H49*1.03+41.301</f>
        <v>295.19225286</v>
      </c>
    </row>
    <row r="50" spans="1:9" ht="18" customHeight="1">
      <c r="A50" s="21"/>
      <c r="B50" s="9" t="s">
        <v>33</v>
      </c>
      <c r="C50" s="33" t="s">
        <v>57</v>
      </c>
      <c r="D50" s="33" t="s">
        <v>35</v>
      </c>
      <c r="E50" s="34" t="s">
        <v>58</v>
      </c>
      <c r="F50" s="41" t="s">
        <v>41</v>
      </c>
      <c r="G50" s="35">
        <v>142</v>
      </c>
      <c r="H50" s="32">
        <f t="shared" si="0"/>
        <v>148.106</v>
      </c>
      <c r="I50" s="32">
        <f t="shared" si="1"/>
        <v>152.54918</v>
      </c>
    </row>
    <row r="51" spans="1:9" ht="18" customHeight="1">
      <c r="A51" s="21"/>
      <c r="B51" s="9" t="s">
        <v>33</v>
      </c>
      <c r="C51" s="33" t="s">
        <v>57</v>
      </c>
      <c r="D51" s="33" t="s">
        <v>50</v>
      </c>
      <c r="E51" s="34" t="s">
        <v>59</v>
      </c>
      <c r="F51" s="41" t="s">
        <v>41</v>
      </c>
      <c r="G51" s="35">
        <v>110</v>
      </c>
      <c r="H51" s="32">
        <f t="shared" si="0"/>
        <v>114.72999999999999</v>
      </c>
      <c r="I51" s="32">
        <f t="shared" si="1"/>
        <v>118.1719</v>
      </c>
    </row>
    <row r="52" spans="1:9" ht="18" customHeight="1">
      <c r="A52" s="21"/>
      <c r="B52" s="9" t="s">
        <v>33</v>
      </c>
      <c r="C52" s="34" t="s">
        <v>57</v>
      </c>
      <c r="D52" s="34" t="s">
        <v>50</v>
      </c>
      <c r="E52" s="34" t="s">
        <v>72</v>
      </c>
      <c r="F52" s="41">
        <v>200</v>
      </c>
      <c r="G52" s="35">
        <v>0</v>
      </c>
      <c r="H52" s="32">
        <f t="shared" si="0"/>
        <v>0</v>
      </c>
      <c r="I52" s="32">
        <f t="shared" si="1"/>
        <v>0</v>
      </c>
    </row>
    <row r="53" spans="1:9" ht="18" customHeight="1">
      <c r="A53" s="21"/>
      <c r="B53" s="9" t="s">
        <v>33</v>
      </c>
      <c r="C53" s="34" t="s">
        <v>57</v>
      </c>
      <c r="D53" s="34" t="s">
        <v>50</v>
      </c>
      <c r="E53" s="34" t="s">
        <v>73</v>
      </c>
      <c r="F53" s="41">
        <v>200</v>
      </c>
      <c r="G53" s="35">
        <v>0</v>
      </c>
      <c r="H53" s="32">
        <f t="shared" si="0"/>
        <v>0</v>
      </c>
      <c r="I53" s="32">
        <f t="shared" si="1"/>
        <v>0</v>
      </c>
    </row>
    <row r="54" spans="1:9" ht="18" customHeight="1">
      <c r="A54" s="21"/>
      <c r="B54" s="9" t="s">
        <v>33</v>
      </c>
      <c r="C54" s="34" t="s">
        <v>57</v>
      </c>
      <c r="D54" s="34" t="s">
        <v>50</v>
      </c>
      <c r="E54" s="34" t="s">
        <v>74</v>
      </c>
      <c r="F54" s="41">
        <v>200</v>
      </c>
      <c r="G54" s="35">
        <v>0</v>
      </c>
      <c r="H54" s="32">
        <f t="shared" si="0"/>
        <v>0</v>
      </c>
      <c r="I54" s="32">
        <f t="shared" si="1"/>
        <v>0</v>
      </c>
    </row>
    <row r="55" spans="1:9" ht="18" customHeight="1">
      <c r="A55" s="21"/>
      <c r="B55" s="9" t="s">
        <v>33</v>
      </c>
      <c r="C55" s="34" t="s">
        <v>57</v>
      </c>
      <c r="D55" s="34" t="s">
        <v>50</v>
      </c>
      <c r="E55" s="34" t="s">
        <v>75</v>
      </c>
      <c r="F55" s="41">
        <v>200</v>
      </c>
      <c r="G55" s="35">
        <v>0</v>
      </c>
      <c r="H55" s="32">
        <f t="shared" si="0"/>
        <v>0</v>
      </c>
      <c r="I55" s="32">
        <f t="shared" si="1"/>
        <v>0</v>
      </c>
    </row>
    <row r="56" spans="1:9" ht="18" customHeight="1">
      <c r="A56" s="21"/>
      <c r="B56" s="9" t="s">
        <v>33</v>
      </c>
      <c r="C56" s="33" t="s">
        <v>57</v>
      </c>
      <c r="D56" s="33" t="s">
        <v>57</v>
      </c>
      <c r="E56" s="34" t="s">
        <v>60</v>
      </c>
      <c r="F56" s="41" t="s">
        <v>41</v>
      </c>
      <c r="G56" s="35">
        <v>169.2</v>
      </c>
      <c r="H56" s="32">
        <v>69</v>
      </c>
      <c r="I56" s="32">
        <v>69</v>
      </c>
    </row>
    <row r="57" spans="1:9" ht="18" customHeight="1">
      <c r="A57" s="21"/>
      <c r="B57" s="9" t="s">
        <v>33</v>
      </c>
      <c r="C57" s="33" t="s">
        <v>57</v>
      </c>
      <c r="D57" s="33" t="s">
        <v>57</v>
      </c>
      <c r="E57" s="34" t="s">
        <v>76</v>
      </c>
      <c r="F57" s="41" t="s">
        <v>41</v>
      </c>
      <c r="G57" s="35">
        <v>3.45</v>
      </c>
      <c r="H57" s="32">
        <v>1.41</v>
      </c>
      <c r="I57" s="32">
        <v>1.41</v>
      </c>
    </row>
    <row r="58" spans="1:9" ht="18" customHeight="1">
      <c r="A58" s="21"/>
      <c r="B58" s="9" t="s">
        <v>33</v>
      </c>
      <c r="C58" s="34" t="s">
        <v>65</v>
      </c>
      <c r="D58" s="33" t="s">
        <v>57</v>
      </c>
      <c r="E58" s="34" t="s">
        <v>77</v>
      </c>
      <c r="F58" s="41" t="s">
        <v>41</v>
      </c>
      <c r="G58" s="35">
        <v>0</v>
      </c>
      <c r="H58" s="32">
        <f t="shared" si="0"/>
        <v>0</v>
      </c>
      <c r="I58" s="32">
        <f t="shared" si="1"/>
        <v>0</v>
      </c>
    </row>
    <row r="59" spans="1:9" ht="18" customHeight="1">
      <c r="A59" s="21"/>
      <c r="B59" s="9" t="s">
        <v>33</v>
      </c>
      <c r="C59" s="34" t="s">
        <v>65</v>
      </c>
      <c r="D59" s="33" t="s">
        <v>57</v>
      </c>
      <c r="E59" s="34" t="s">
        <v>78</v>
      </c>
      <c r="F59" s="41" t="s">
        <v>41</v>
      </c>
      <c r="G59" s="35">
        <v>0</v>
      </c>
      <c r="H59" s="32">
        <f t="shared" si="0"/>
        <v>0</v>
      </c>
      <c r="I59" s="32">
        <f t="shared" si="1"/>
        <v>0</v>
      </c>
    </row>
    <row r="60" spans="1:9" ht="18" customHeight="1">
      <c r="A60" s="21"/>
      <c r="B60" s="9" t="s">
        <v>33</v>
      </c>
      <c r="C60" s="46" t="s">
        <v>55</v>
      </c>
      <c r="D60" s="46" t="s">
        <v>50</v>
      </c>
      <c r="E60" s="47" t="s">
        <v>61</v>
      </c>
      <c r="F60" s="48" t="s">
        <v>62</v>
      </c>
      <c r="G60" s="35">
        <v>2492</v>
      </c>
      <c r="H60" s="32">
        <f t="shared" si="0"/>
        <v>2599.156</v>
      </c>
      <c r="I60" s="32">
        <f t="shared" si="1"/>
        <v>2677.13068</v>
      </c>
    </row>
    <row r="61" spans="1:9" ht="18" customHeight="1">
      <c r="A61" s="21"/>
      <c r="B61" s="9" t="s">
        <v>33</v>
      </c>
      <c r="C61" s="49">
        <v>10</v>
      </c>
      <c r="D61" s="50" t="s">
        <v>50</v>
      </c>
      <c r="E61" s="50" t="s">
        <v>81</v>
      </c>
      <c r="F61" s="51">
        <v>300</v>
      </c>
      <c r="G61" s="52">
        <v>38.13</v>
      </c>
      <c r="H61" s="32">
        <f t="shared" si="0"/>
        <v>39.76959</v>
      </c>
      <c r="I61" s="32">
        <f t="shared" si="1"/>
        <v>40.9626777</v>
      </c>
    </row>
    <row r="62" spans="1:9" ht="12.75">
      <c r="A62" s="10"/>
      <c r="B62" s="24" t="s">
        <v>33</v>
      </c>
      <c r="C62" s="11"/>
      <c r="D62" s="11"/>
      <c r="E62" s="11"/>
      <c r="F62" s="11"/>
      <c r="G62" s="26">
        <f>SUM(G31:G61)</f>
        <v>12629.826000000001</v>
      </c>
      <c r="H62" s="26">
        <f>SUM(H31:H61)</f>
        <v>13187.510523499997</v>
      </c>
      <c r="I62" s="26">
        <f>SUM(I31:I61)</f>
        <v>13583.135379205</v>
      </c>
    </row>
    <row r="63" spans="1:9" ht="25.5">
      <c r="A63" s="22" t="s">
        <v>34</v>
      </c>
      <c r="B63" s="23" t="s">
        <v>33</v>
      </c>
      <c r="C63" s="34" t="s">
        <v>50</v>
      </c>
      <c r="D63" s="33">
        <v>14</v>
      </c>
      <c r="E63" s="34" t="s">
        <v>71</v>
      </c>
      <c r="F63" s="41">
        <v>200</v>
      </c>
      <c r="G63" s="35">
        <v>4</v>
      </c>
      <c r="H63" s="32"/>
      <c r="I63" s="32"/>
    </row>
    <row r="64" spans="1:9" ht="12.75">
      <c r="A64" s="22"/>
      <c r="B64" s="9" t="s">
        <v>33</v>
      </c>
      <c r="C64" s="33" t="s">
        <v>63</v>
      </c>
      <c r="D64" s="33" t="s">
        <v>35</v>
      </c>
      <c r="E64" s="34" t="s">
        <v>64</v>
      </c>
      <c r="F64" s="41" t="s">
        <v>38</v>
      </c>
      <c r="G64" s="35">
        <v>3759.754</v>
      </c>
      <c r="H64" s="32">
        <f aca="true" t="shared" si="2" ref="H64:H73">G64*1.043</f>
        <v>3921.423422</v>
      </c>
      <c r="I64" s="32">
        <f aca="true" t="shared" si="3" ref="I64:I73">H64*1.03</f>
        <v>4039.06612466</v>
      </c>
    </row>
    <row r="65" spans="1:9" ht="24.75" customHeight="1">
      <c r="A65" s="22"/>
      <c r="B65" s="12" t="s">
        <v>33</v>
      </c>
      <c r="C65" s="33" t="s">
        <v>63</v>
      </c>
      <c r="D65" s="33" t="s">
        <v>35</v>
      </c>
      <c r="E65" s="34" t="s">
        <v>64</v>
      </c>
      <c r="F65" s="41" t="s">
        <v>41</v>
      </c>
      <c r="G65" s="35">
        <v>249</v>
      </c>
      <c r="H65" s="32">
        <f t="shared" si="2"/>
        <v>259.707</v>
      </c>
      <c r="I65" s="32">
        <f t="shared" si="3"/>
        <v>267.49821000000003</v>
      </c>
    </row>
    <row r="66" spans="1:9" ht="18" customHeight="1">
      <c r="A66" s="19"/>
      <c r="B66" s="12" t="s">
        <v>33</v>
      </c>
      <c r="C66" s="33" t="s">
        <v>63</v>
      </c>
      <c r="D66" s="33" t="s">
        <v>35</v>
      </c>
      <c r="E66" s="34" t="s">
        <v>64</v>
      </c>
      <c r="F66" s="41" t="s">
        <v>44</v>
      </c>
      <c r="G66" s="35">
        <v>5</v>
      </c>
      <c r="H66" s="32">
        <f t="shared" si="2"/>
        <v>5.215</v>
      </c>
      <c r="I66" s="32">
        <f t="shared" si="3"/>
        <v>5.37145</v>
      </c>
    </row>
    <row r="67" spans="1:9" ht="18" customHeight="1">
      <c r="A67" s="19"/>
      <c r="B67" s="12" t="s">
        <v>33</v>
      </c>
      <c r="C67" s="34" t="s">
        <v>63</v>
      </c>
      <c r="D67" s="34" t="s">
        <v>35</v>
      </c>
      <c r="E67" s="34" t="s">
        <v>70</v>
      </c>
      <c r="F67" s="41">
        <v>200</v>
      </c>
      <c r="G67" s="35">
        <v>126</v>
      </c>
      <c r="H67" s="32">
        <f t="shared" si="2"/>
        <v>131.41799999999998</v>
      </c>
      <c r="I67" s="32">
        <f t="shared" si="3"/>
        <v>135.36054</v>
      </c>
    </row>
    <row r="68" spans="1:9" ht="18" customHeight="1">
      <c r="A68" s="19"/>
      <c r="B68" s="12" t="s">
        <v>33</v>
      </c>
      <c r="C68" s="34" t="s">
        <v>63</v>
      </c>
      <c r="D68" s="34" t="s">
        <v>35</v>
      </c>
      <c r="E68" s="34" t="s">
        <v>67</v>
      </c>
      <c r="F68" s="41">
        <v>200</v>
      </c>
      <c r="G68" s="35">
        <v>560</v>
      </c>
      <c r="H68" s="32">
        <f t="shared" si="2"/>
        <v>584.0799999999999</v>
      </c>
      <c r="I68" s="32">
        <f t="shared" si="3"/>
        <v>601.6024</v>
      </c>
    </row>
    <row r="69" spans="1:9" ht="18" customHeight="1">
      <c r="A69" s="19"/>
      <c r="B69" s="12" t="s">
        <v>33</v>
      </c>
      <c r="C69" s="34" t="s">
        <v>63</v>
      </c>
      <c r="D69" s="34" t="s">
        <v>35</v>
      </c>
      <c r="E69" s="34" t="s">
        <v>66</v>
      </c>
      <c r="F69" s="41">
        <v>200</v>
      </c>
      <c r="G69" s="35">
        <v>0</v>
      </c>
      <c r="H69" s="32">
        <f t="shared" si="2"/>
        <v>0</v>
      </c>
      <c r="I69" s="32">
        <f t="shared" si="3"/>
        <v>0</v>
      </c>
    </row>
    <row r="70" spans="1:9" ht="18" customHeight="1">
      <c r="A70" s="19"/>
      <c r="B70" s="12" t="s">
        <v>33</v>
      </c>
      <c r="C70" s="46" t="s">
        <v>63</v>
      </c>
      <c r="D70" s="47" t="s">
        <v>35</v>
      </c>
      <c r="E70" s="47" t="s">
        <v>79</v>
      </c>
      <c r="F70" s="48" t="s">
        <v>41</v>
      </c>
      <c r="G70" s="53">
        <v>5</v>
      </c>
      <c r="H70" s="32">
        <f t="shared" si="2"/>
        <v>5.215</v>
      </c>
      <c r="I70" s="32">
        <f t="shared" si="3"/>
        <v>5.37145</v>
      </c>
    </row>
    <row r="71" spans="1:9" ht="18" customHeight="1">
      <c r="A71" s="19"/>
      <c r="B71" s="12" t="s">
        <v>33</v>
      </c>
      <c r="C71" s="50" t="s">
        <v>63</v>
      </c>
      <c r="D71" s="50" t="s">
        <v>39</v>
      </c>
      <c r="E71" s="50" t="s">
        <v>80</v>
      </c>
      <c r="F71" s="51">
        <v>200</v>
      </c>
      <c r="G71" s="54">
        <v>5</v>
      </c>
      <c r="H71" s="32">
        <f t="shared" si="2"/>
        <v>5.215</v>
      </c>
      <c r="I71" s="32">
        <f t="shared" si="3"/>
        <v>5.37145</v>
      </c>
    </row>
    <row r="72" spans="1:9" ht="18" customHeight="1">
      <c r="A72" s="19"/>
      <c r="B72" s="12" t="s">
        <v>33</v>
      </c>
      <c r="C72" s="50" t="s">
        <v>42</v>
      </c>
      <c r="D72" s="50" t="s">
        <v>36</v>
      </c>
      <c r="E72" s="50" t="s">
        <v>66</v>
      </c>
      <c r="F72" s="51">
        <v>200</v>
      </c>
      <c r="G72" s="54">
        <v>0</v>
      </c>
      <c r="H72" s="32">
        <f t="shared" si="2"/>
        <v>0</v>
      </c>
      <c r="I72" s="32">
        <f t="shared" si="3"/>
        <v>0</v>
      </c>
    </row>
    <row r="73" spans="1:9" ht="18" customHeight="1">
      <c r="A73" s="19"/>
      <c r="B73" s="12" t="s">
        <v>33</v>
      </c>
      <c r="C73" s="50" t="s">
        <v>82</v>
      </c>
      <c r="D73" s="50" t="s">
        <v>36</v>
      </c>
      <c r="E73" s="50" t="s">
        <v>83</v>
      </c>
      <c r="F73" s="51">
        <v>200</v>
      </c>
      <c r="G73" s="54">
        <v>5</v>
      </c>
      <c r="H73" s="32">
        <f t="shared" si="2"/>
        <v>5.215</v>
      </c>
      <c r="I73" s="32">
        <f t="shared" si="3"/>
        <v>5.37145</v>
      </c>
    </row>
    <row r="74" spans="1:9" ht="18" customHeight="1">
      <c r="A74" s="10"/>
      <c r="B74" s="23" t="s">
        <v>33</v>
      </c>
      <c r="C74" s="11"/>
      <c r="D74" s="11"/>
      <c r="E74" s="11"/>
      <c r="F74" s="11"/>
      <c r="G74" s="27">
        <f>SUM(G63:G73)</f>
        <v>4718.754</v>
      </c>
      <c r="H74" s="27">
        <f>SUM(H63:H70)</f>
        <v>4907.058422</v>
      </c>
      <c r="I74" s="27">
        <f>SUM(I63:I70)</f>
        <v>5054.270174659999</v>
      </c>
    </row>
    <row r="75" spans="1:9" ht="18.75" customHeight="1">
      <c r="A75" s="10"/>
      <c r="B75" s="23" t="s">
        <v>29</v>
      </c>
      <c r="C75" s="11"/>
      <c r="D75" s="11"/>
      <c r="E75" s="11"/>
      <c r="F75" s="11"/>
      <c r="G75" s="30">
        <f>G62+G74</f>
        <v>17348.58</v>
      </c>
      <c r="H75" s="30">
        <f>H62+H74</f>
        <v>18094.568945499996</v>
      </c>
      <c r="I75" s="30">
        <f>I62+I74</f>
        <v>18637.405553865</v>
      </c>
    </row>
    <row r="76" spans="1:12" ht="15.75">
      <c r="A76" s="6"/>
      <c r="B76" s="37"/>
      <c r="C76" s="37"/>
      <c r="D76" s="37"/>
      <c r="E76" s="37"/>
      <c r="F76" s="37"/>
      <c r="G76" s="55"/>
      <c r="H76" s="55"/>
      <c r="I76" s="55"/>
      <c r="J76" s="42"/>
      <c r="K76" s="42"/>
      <c r="L76" s="42"/>
    </row>
    <row r="77" spans="1:12" ht="15.75">
      <c r="A77" s="61" t="s">
        <v>25</v>
      </c>
      <c r="B77" s="62"/>
      <c r="C77" s="62"/>
      <c r="D77" s="62"/>
      <c r="E77" s="62"/>
      <c r="F77" s="62"/>
      <c r="G77" s="62"/>
      <c r="H77" s="62"/>
      <c r="I77" s="62"/>
      <c r="J77" s="42"/>
      <c r="K77" s="42"/>
      <c r="L77" s="42"/>
    </row>
    <row r="78" spans="1:12" ht="15.75">
      <c r="A78" s="61" t="s">
        <v>24</v>
      </c>
      <c r="B78" s="62"/>
      <c r="C78" s="62"/>
      <c r="D78" s="62"/>
      <c r="E78" s="62"/>
      <c r="F78" s="62"/>
      <c r="G78" s="62"/>
      <c r="H78" s="62"/>
      <c r="I78" s="62"/>
      <c r="J78" s="42"/>
      <c r="K78" s="42"/>
      <c r="L78" s="42"/>
    </row>
    <row r="79" spans="1:9" ht="15.75">
      <c r="A79" s="5"/>
      <c r="B79" s="37"/>
      <c r="C79" s="37"/>
      <c r="D79" s="37"/>
      <c r="E79" s="37"/>
      <c r="F79" s="37"/>
      <c r="G79" s="37"/>
      <c r="H79" s="37"/>
      <c r="I79" s="37"/>
    </row>
    <row r="80" spans="1:9" ht="31.5" customHeight="1">
      <c r="A80" s="63" t="s">
        <v>23</v>
      </c>
      <c r="B80" s="63" t="s">
        <v>2</v>
      </c>
      <c r="C80" s="63" t="s">
        <v>3</v>
      </c>
      <c r="D80" s="63"/>
      <c r="E80" s="37"/>
      <c r="F80" s="37"/>
      <c r="G80" s="37"/>
      <c r="H80" s="37"/>
      <c r="I80" s="37"/>
    </row>
    <row r="81" spans="1:9" ht="15.75">
      <c r="A81" s="63"/>
      <c r="B81" s="63"/>
      <c r="C81" s="63" t="s">
        <v>14</v>
      </c>
      <c r="D81" s="7" t="s">
        <v>15</v>
      </c>
      <c r="E81" s="37"/>
      <c r="F81" s="37"/>
      <c r="G81" s="37"/>
      <c r="H81" s="37"/>
      <c r="I81" s="37"/>
    </row>
    <row r="82" spans="1:9" ht="15.75">
      <c r="A82" s="63"/>
      <c r="B82" s="63"/>
      <c r="C82" s="63"/>
      <c r="D82" s="7" t="s">
        <v>16</v>
      </c>
      <c r="E82" s="37"/>
      <c r="F82" s="37"/>
      <c r="G82" s="37"/>
      <c r="H82" s="37"/>
      <c r="I82" s="37"/>
    </row>
    <row r="83" spans="1:9" ht="15.75">
      <c r="A83" s="8" t="s">
        <v>27</v>
      </c>
      <c r="B83" s="8"/>
      <c r="C83" s="8"/>
      <c r="D83" s="8"/>
      <c r="E83" s="37"/>
      <c r="F83" s="37"/>
      <c r="G83" s="37"/>
      <c r="H83" s="37"/>
      <c r="I83" s="37"/>
    </row>
    <row r="84" spans="1:9" ht="15.75">
      <c r="A84" s="8"/>
      <c r="B84" s="8"/>
      <c r="C84" s="8"/>
      <c r="D84" s="8"/>
      <c r="E84" s="37"/>
      <c r="F84" s="37"/>
      <c r="G84" s="37"/>
      <c r="H84" s="37"/>
      <c r="I84" s="37"/>
    </row>
    <row r="85" spans="1:9" ht="15.75">
      <c r="A85" s="6"/>
      <c r="B85" s="37"/>
      <c r="C85" s="37"/>
      <c r="D85" s="37"/>
      <c r="E85" s="37"/>
      <c r="F85" s="37"/>
      <c r="G85" s="37"/>
      <c r="H85" s="37"/>
      <c r="I85" s="37"/>
    </row>
    <row r="86" ht="18.75">
      <c r="A86" s="4"/>
    </row>
    <row r="87" ht="18.75">
      <c r="A87" s="3"/>
    </row>
  </sheetData>
  <sheetProtection/>
  <mergeCells count="28">
    <mergeCell ref="A78:I78"/>
    <mergeCell ref="A28:A30"/>
    <mergeCell ref="B28:B30"/>
    <mergeCell ref="C28:C30"/>
    <mergeCell ref="E28:E30"/>
    <mergeCell ref="G28:G30"/>
    <mergeCell ref="I29:I30"/>
    <mergeCell ref="D28:D30"/>
    <mergeCell ref="A25:I25"/>
    <mergeCell ref="A26:I26"/>
    <mergeCell ref="F28:F30"/>
    <mergeCell ref="H28:I28"/>
    <mergeCell ref="H29:H30"/>
    <mergeCell ref="A80:A82"/>
    <mergeCell ref="B80:B82"/>
    <mergeCell ref="C80:D80"/>
    <mergeCell ref="C81:C82"/>
    <mergeCell ref="A77:I77"/>
    <mergeCell ref="A2:F2"/>
    <mergeCell ref="A3:F3"/>
    <mergeCell ref="A4:F4"/>
    <mergeCell ref="A24:I24"/>
    <mergeCell ref="A9:A11"/>
    <mergeCell ref="B9:B11"/>
    <mergeCell ref="C9:D9"/>
    <mergeCell ref="C10:C11"/>
    <mergeCell ref="A6:C6"/>
    <mergeCell ref="A7:C7"/>
  </mergeCells>
  <printOptions/>
  <pageMargins left="0.984251968503937" right="0.5905511811023623" top="0.5905511811023623" bottom="0.5905511811023623" header="0.5118110236220472" footer="0"/>
  <pageSetup fitToHeight="6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 v2.0</dc:creator>
  <cp:keywords/>
  <dc:description/>
  <cp:lastModifiedBy>tihonova-en</cp:lastModifiedBy>
  <cp:lastPrinted>2022-11-08T03:21:49Z</cp:lastPrinted>
  <dcterms:created xsi:type="dcterms:W3CDTF">2012-09-04T03:44:28Z</dcterms:created>
  <dcterms:modified xsi:type="dcterms:W3CDTF">2022-11-08T03:21:52Z</dcterms:modified>
  <cp:category/>
  <cp:version/>
  <cp:contentType/>
  <cp:contentStatus/>
</cp:coreProperties>
</file>